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6 год\март\02.03.2026\решение от 27.02.2026 № 481\"/>
    </mc:Choice>
  </mc:AlternateContent>
  <xr:revisionPtr revIDLastSave="0" documentId="13_ncr:1_{2DBCD89D-1B6D-4755-86B1-4DFBB5A801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</sheets>
  <definedNames>
    <definedName name="_xlnm.Print_Area" localSheetId="0">Программы!$A$1:$I$21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7" i="1"/>
  <c r="H16" i="1"/>
  <c r="G16" i="1"/>
  <c r="H15" i="1"/>
  <c r="H11" i="1"/>
  <c r="G20" i="1"/>
  <c r="H20" i="1"/>
  <c r="G18" i="1"/>
  <c r="H18" i="1"/>
  <c r="G14" i="1" l="1"/>
  <c r="H14" i="1"/>
  <c r="G13" i="1"/>
  <c r="G12" i="1"/>
  <c r="H12" i="1"/>
  <c r="G10" i="1"/>
  <c r="H10" i="1"/>
  <c r="H9" i="1"/>
  <c r="F13" i="1" l="1"/>
  <c r="H21" i="1"/>
  <c r="F18" i="1"/>
  <c r="G21" i="1" l="1"/>
  <c r="F21" i="1" s="1"/>
  <c r="I21" i="1"/>
  <c r="F16" i="1"/>
  <c r="F12" i="1"/>
  <c r="F14" i="1"/>
  <c r="F17" i="1"/>
  <c r="F19" i="1"/>
  <c r="F20" i="1"/>
  <c r="F9" i="1"/>
  <c r="F11" i="1" l="1"/>
  <c r="F10" i="1" l="1"/>
  <c r="F15" i="1" l="1"/>
</calcChain>
</file>

<file path=xl/sharedStrings.xml><?xml version="1.0" encoding="utf-8"?>
<sst xmlns="http://schemas.openxmlformats.org/spreadsheetml/2006/main" count="74" uniqueCount="62">
  <si>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</si>
  <si>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</si>
  <si>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</si>
  <si>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</si>
  <si>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</si>
  <si>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</si>
  <si>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</si>
  <si>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</si>
  <si>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</si>
  <si>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</si>
  <si>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</si>
  <si>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</si>
  <si>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</si>
  <si>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</si>
  <si>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</si>
  <si>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</si>
  <si>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</si>
  <si>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</si>
  <si>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</si>
  <si>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</si>
  <si>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</si>
  <si>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</si>
  <si>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</si>
  <si>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</si>
  <si>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</si>
  <si>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</si>
  <si>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</si>
  <si>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</si>
  <si>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</si>
  <si>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</si>
  <si>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</si>
  <si>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</si>
  <si>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</si>
  <si>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</si>
  <si>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</si>
  <si>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</si>
  <si>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</si>
  <si>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</si>
  <si>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</si>
  <si>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</si>
  <si>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</si>
  <si>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</si>
  <si>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</si>
  <si>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</si>
  <si>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Постановление администрации от 29.11.2024                 № 3341</t>
  </si>
  <si>
    <t>Постановление администрации от 02.12.2024                         № 3342</t>
  </si>
  <si>
    <t>Постановление администрации от 13.01.2025                       № 44</t>
  </si>
  <si>
    <t>Постановление администрации от 07.11.2024                         № 3079</t>
  </si>
  <si>
    <t>Постановление администрации от 29.11.2024                        № 3333</t>
  </si>
  <si>
    <t>Постановление администрации от 18.12.2024                      № 3499</t>
  </si>
  <si>
    <t>Постановление администрации от 13.01.2025                       № 42</t>
  </si>
  <si>
    <t>Постановление администрации от 09.12.2024                     № 3395</t>
  </si>
  <si>
    <t>Постановление администрации от 25.12.2024                      № 3599</t>
  </si>
  <si>
    <t>Постановление администрации от 16.12.2024                      № 3453</t>
  </si>
  <si>
    <t>Постановление администрации от 03.12.2024                                   № 3352</t>
  </si>
  <si>
    <t>Постановление администрации от 06.02.2025                        № 330</t>
  </si>
  <si>
    <t>Перечень муниципальных программ, предусмотренных к финансированию из бюджета муниципального округа в 2028 году</t>
  </si>
  <si>
    <t>Сумма финансирования программы на 2028 год, за счет средств бюджета муниципального округа</t>
  </si>
  <si>
    <t>Сумма финансирования программы на 2028 год, за счет средств федерального и областного бюджетов</t>
  </si>
  <si>
    <t>Сумма финансирования программы на 2028 год за счет средств добровольных пожертвований</t>
  </si>
  <si>
    <t>Приложение 10</t>
  </si>
  <si>
    <t>от  27.02.2026    № 481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</si>
</sst>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Финансовый 2" xfId="5" xr:uid="{00000000-0005-0000-0000-00000500000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F3" sqref="F3:H3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7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4" t="s">
        <v>60</v>
      </c>
      <c r="G1" s="14"/>
      <c r="H1" s="14"/>
    </row>
    <row r="2" spans="1:9" ht="32.25" customHeight="1" x14ac:dyDescent="0.2">
      <c r="E2" s="2"/>
      <c r="F2" s="14" t="s">
        <v>32</v>
      </c>
      <c r="G2" s="14"/>
      <c r="H2" s="14"/>
    </row>
    <row r="3" spans="1:9" ht="17.25" customHeight="1" x14ac:dyDescent="0.2">
      <c r="E3" s="2"/>
      <c r="F3" s="14" t="s">
        <v>61</v>
      </c>
      <c r="G3" s="14"/>
      <c r="H3" s="14"/>
    </row>
    <row r="4" spans="1:9" ht="7.5" customHeight="1" x14ac:dyDescent="0.2"/>
    <row r="5" spans="1:9" ht="42.75" customHeight="1" x14ac:dyDescent="0.2">
      <c r="A5" s="13" t="s">
        <v>56</v>
      </c>
      <c r="B5" s="13"/>
      <c r="C5" s="13"/>
      <c r="D5" s="13"/>
      <c r="E5" s="13"/>
      <c r="F5" s="13"/>
      <c r="G5" s="13"/>
      <c r="H5" s="13"/>
      <c r="I5" s="13"/>
    </row>
    <row r="6" spans="1:9" ht="15.75" x14ac:dyDescent="0.2">
      <c r="A6" s="15"/>
      <c r="B6" s="15"/>
      <c r="C6" s="15"/>
      <c r="D6" s="15"/>
      <c r="E6" s="15"/>
      <c r="F6" s="15"/>
      <c r="G6" s="15"/>
      <c r="H6" s="15"/>
      <c r="I6" s="15"/>
    </row>
    <row r="7" spans="1:9" ht="22.5" customHeight="1" x14ac:dyDescent="0.2">
      <c r="G7" s="12" t="s">
        <v>16</v>
      </c>
      <c r="H7" s="12"/>
      <c r="I7" s="12"/>
    </row>
    <row r="8" spans="1:9" ht="104.25" customHeight="1" x14ac:dyDescent="0.2">
      <c r="A8" s="4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5" t="s">
        <v>17</v>
      </c>
      <c r="G8" s="6" t="s">
        <v>57</v>
      </c>
      <c r="H8" s="6" t="s">
        <v>58</v>
      </c>
      <c r="I8" s="4" t="s">
        <v>59</v>
      </c>
    </row>
    <row r="9" spans="1:9" ht="69" customHeight="1" x14ac:dyDescent="0.2">
      <c r="A9" s="4" t="s">
        <v>7</v>
      </c>
      <c r="B9" s="7" t="s">
        <v>27</v>
      </c>
      <c r="C9" s="4" t="s">
        <v>44</v>
      </c>
      <c r="D9" s="4" t="s">
        <v>29</v>
      </c>
      <c r="E9" s="8" t="s">
        <v>34</v>
      </c>
      <c r="F9" s="9">
        <f>G9+H9+I9</f>
        <v>10294</v>
      </c>
      <c r="G9" s="9">
        <v>9626</v>
      </c>
      <c r="H9" s="9">
        <f>631+37</f>
        <v>668</v>
      </c>
      <c r="I9" s="4">
        <v>0</v>
      </c>
    </row>
    <row r="10" spans="1:9" ht="100.5" customHeight="1" x14ac:dyDescent="0.2">
      <c r="A10" s="4" t="s">
        <v>6</v>
      </c>
      <c r="B10" s="7" t="s">
        <v>24</v>
      </c>
      <c r="C10" s="4" t="s">
        <v>45</v>
      </c>
      <c r="D10" s="4" t="s">
        <v>29</v>
      </c>
      <c r="E10" s="8" t="s">
        <v>35</v>
      </c>
      <c r="F10" s="9">
        <f>G10+H10+I10</f>
        <v>56742</v>
      </c>
      <c r="G10" s="9">
        <f>53680+20</f>
        <v>53700</v>
      </c>
      <c r="H10" s="9">
        <f>(2774+221)+47</f>
        <v>3042</v>
      </c>
      <c r="I10" s="4">
        <v>0</v>
      </c>
    </row>
    <row r="11" spans="1:9" ht="87.75" customHeight="1" x14ac:dyDescent="0.2">
      <c r="A11" s="4" t="s">
        <v>5</v>
      </c>
      <c r="B11" s="7" t="s">
        <v>21</v>
      </c>
      <c r="C11" s="4" t="s">
        <v>46</v>
      </c>
      <c r="D11" s="4" t="s">
        <v>30</v>
      </c>
      <c r="E11" s="8" t="s">
        <v>36</v>
      </c>
      <c r="F11" s="9">
        <f t="shared" ref="F11:F20" si="0">G11+H11+I11</f>
        <v>951311</v>
      </c>
      <c r="G11" s="9">
        <f>348658+376-103</f>
        <v>348931</v>
      </c>
      <c r="H11" s="9">
        <f>512825+14772+74783</f>
        <v>602380</v>
      </c>
      <c r="I11" s="4">
        <v>0</v>
      </c>
    </row>
    <row r="12" spans="1:9" ht="124.5" customHeight="1" x14ac:dyDescent="0.2">
      <c r="A12" s="4" t="s">
        <v>12</v>
      </c>
      <c r="B12" s="7" t="s">
        <v>25</v>
      </c>
      <c r="C12" s="4" t="s">
        <v>47</v>
      </c>
      <c r="D12" s="4" t="s">
        <v>29</v>
      </c>
      <c r="E12" s="8" t="s">
        <v>15</v>
      </c>
      <c r="F12" s="9">
        <f t="shared" si="0"/>
        <v>2538</v>
      </c>
      <c r="G12" s="9">
        <f>48+72</f>
        <v>120</v>
      </c>
      <c r="H12" s="9">
        <f>679+1739</f>
        <v>2418</v>
      </c>
      <c r="I12" s="4">
        <v>0</v>
      </c>
    </row>
    <row r="13" spans="1:9" ht="129.75" customHeight="1" x14ac:dyDescent="0.2">
      <c r="A13" s="4" t="s">
        <v>13</v>
      </c>
      <c r="B13" s="7" t="s">
        <v>23</v>
      </c>
      <c r="C13" s="4" t="s">
        <v>48</v>
      </c>
      <c r="D13" s="4" t="s">
        <v>29</v>
      </c>
      <c r="E13" s="8" t="s">
        <v>15</v>
      </c>
      <c r="F13" s="9">
        <f t="shared" si="0"/>
        <v>13470</v>
      </c>
      <c r="G13" s="9">
        <f>13469+1</f>
        <v>13470</v>
      </c>
      <c r="H13" s="9">
        <v>0</v>
      </c>
      <c r="I13" s="4">
        <v>0</v>
      </c>
    </row>
    <row r="14" spans="1:9" ht="165.75" customHeight="1" x14ac:dyDescent="0.2">
      <c r="A14" s="4" t="s">
        <v>14</v>
      </c>
      <c r="B14" s="7" t="s">
        <v>33</v>
      </c>
      <c r="C14" s="4" t="s">
        <v>55</v>
      </c>
      <c r="D14" s="4" t="s">
        <v>29</v>
      </c>
      <c r="E14" s="8" t="s">
        <v>43</v>
      </c>
      <c r="F14" s="9">
        <f t="shared" si="0"/>
        <v>186572</v>
      </c>
      <c r="G14" s="9">
        <f>29763+2153</f>
        <v>31916</v>
      </c>
      <c r="H14" s="9">
        <f>45004+109652</f>
        <v>154656</v>
      </c>
      <c r="I14" s="4">
        <v>0</v>
      </c>
    </row>
    <row r="15" spans="1:9" ht="60" x14ac:dyDescent="0.2">
      <c r="A15" s="4" t="s">
        <v>10</v>
      </c>
      <c r="B15" s="7" t="s">
        <v>22</v>
      </c>
      <c r="C15" s="4" t="s">
        <v>49</v>
      </c>
      <c r="D15" s="4" t="s">
        <v>29</v>
      </c>
      <c r="E15" s="8" t="s">
        <v>15</v>
      </c>
      <c r="F15" s="9">
        <f t="shared" si="0"/>
        <v>256170</v>
      </c>
      <c r="G15" s="9">
        <f>(75295+2430)-13820-58+1</f>
        <v>63848</v>
      </c>
      <c r="H15" s="9">
        <f>92317-32941+290+132656</f>
        <v>192322</v>
      </c>
      <c r="I15" s="4">
        <v>0</v>
      </c>
    </row>
    <row r="16" spans="1:9" ht="75" x14ac:dyDescent="0.2">
      <c r="A16" s="4" t="s">
        <v>9</v>
      </c>
      <c r="B16" s="7" t="s">
        <v>20</v>
      </c>
      <c r="C16" s="4" t="s">
        <v>50</v>
      </c>
      <c r="D16" s="4" t="s">
        <v>29</v>
      </c>
      <c r="E16" s="8" t="s">
        <v>34</v>
      </c>
      <c r="F16" s="9">
        <f t="shared" si="0"/>
        <v>18312</v>
      </c>
      <c r="G16" s="9">
        <f>528-42+58</f>
        <v>544</v>
      </c>
      <c r="H16" s="9">
        <f>9210-5117+74+1393+12208</f>
        <v>17768</v>
      </c>
      <c r="I16" s="4">
        <v>0</v>
      </c>
    </row>
    <row r="17" spans="1:9" ht="87.75" customHeight="1" x14ac:dyDescent="0.2">
      <c r="A17" s="4" t="s">
        <v>8</v>
      </c>
      <c r="B17" s="7" t="s">
        <v>28</v>
      </c>
      <c r="C17" s="4" t="s">
        <v>51</v>
      </c>
      <c r="D17" s="4" t="s">
        <v>31</v>
      </c>
      <c r="E17" s="8" t="s">
        <v>39</v>
      </c>
      <c r="F17" s="9">
        <f t="shared" si="0"/>
        <v>30229</v>
      </c>
      <c r="G17" s="9">
        <f>3146+1083</f>
        <v>4229</v>
      </c>
      <c r="H17" s="9">
        <v>26000</v>
      </c>
      <c r="I17" s="4">
        <v>0</v>
      </c>
    </row>
    <row r="18" spans="1:9" ht="75" x14ac:dyDescent="0.2">
      <c r="A18" s="4" t="s">
        <v>11</v>
      </c>
      <c r="B18" s="7" t="s">
        <v>37</v>
      </c>
      <c r="C18" s="4" t="s">
        <v>52</v>
      </c>
      <c r="D18" s="4" t="s">
        <v>29</v>
      </c>
      <c r="E18" s="8" t="s">
        <v>35</v>
      </c>
      <c r="F18" s="9">
        <f t="shared" si="0"/>
        <v>17316</v>
      </c>
      <c r="G18" s="9">
        <f>10355+44</f>
        <v>10399</v>
      </c>
      <c r="H18" s="9">
        <f>5326+1591</f>
        <v>6917</v>
      </c>
      <c r="I18" s="4">
        <v>0</v>
      </c>
    </row>
    <row r="19" spans="1:9" ht="96" customHeight="1" x14ac:dyDescent="0.2">
      <c r="A19" s="4" t="s">
        <v>19</v>
      </c>
      <c r="B19" s="7" t="s">
        <v>26</v>
      </c>
      <c r="C19" s="4" t="s">
        <v>53</v>
      </c>
      <c r="D19" s="4" t="s">
        <v>31</v>
      </c>
      <c r="E19" s="8" t="s">
        <v>38</v>
      </c>
      <c r="F19" s="9">
        <f t="shared" si="0"/>
        <v>141237</v>
      </c>
      <c r="G19" s="9">
        <v>141237</v>
      </c>
      <c r="H19" s="9">
        <v>0</v>
      </c>
      <c r="I19" s="4">
        <v>0</v>
      </c>
    </row>
    <row r="20" spans="1:9" ht="120" x14ac:dyDescent="0.2">
      <c r="A20" s="4" t="s">
        <v>18</v>
      </c>
      <c r="B20" s="7" t="s">
        <v>40</v>
      </c>
      <c r="C20" s="4" t="s">
        <v>54</v>
      </c>
      <c r="D20" s="4" t="s">
        <v>41</v>
      </c>
      <c r="E20" s="8" t="s">
        <v>42</v>
      </c>
      <c r="F20" s="9">
        <f t="shared" si="0"/>
        <v>360069</v>
      </c>
      <c r="G20" s="9">
        <f>359652+17</f>
        <v>359669</v>
      </c>
      <c r="H20" s="9">
        <f>0+400</f>
        <v>400</v>
      </c>
      <c r="I20" s="4">
        <v>0</v>
      </c>
    </row>
    <row r="21" spans="1:9" x14ac:dyDescent="0.2">
      <c r="A21" s="4"/>
      <c r="B21" s="4"/>
      <c r="C21" s="4"/>
      <c r="D21" s="4"/>
      <c r="E21" s="8"/>
      <c r="F21" s="11">
        <f>G21+H21+I21</f>
        <v>2044260</v>
      </c>
      <c r="G21" s="11">
        <f>SUM(G9:G20)</f>
        <v>1037689</v>
      </c>
      <c r="H21" s="11">
        <f>SUM(H9:H20)</f>
        <v>1006571</v>
      </c>
      <c r="I21" s="11">
        <f>SUM(I9:I20)</f>
        <v>0</v>
      </c>
    </row>
    <row r="29" spans="1:9" x14ac:dyDescent="0.2">
      <c r="G29" s="10"/>
      <c r="H29" s="10"/>
    </row>
  </sheetData>
  <mergeCells count="6">
    <mergeCell ref="G7:I7"/>
    <mergeCell ref="A5:I5"/>
    <mergeCell ref="F1:H1"/>
    <mergeCell ref="F2:H2"/>
    <mergeCell ref="F3:H3"/>
    <mergeCell ref="A6:I6"/>
  </mergeCells>
  <pageMargins left="1.1811023622047245" right="0.59055118110236227" top="0.78740157480314965" bottom="0.78740157480314965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2026-02-10T05:55:29Z</cp:lastPrinted>
  <dcterms:created xsi:type="dcterms:W3CDTF">2020-10-13T01:04:56Z</dcterms:created>
  <dcterms:modified xsi:type="dcterms:W3CDTF">2026-03-02T00:38:24Z</dcterms:modified>
</cp:coreProperties>
</file>